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100" yWindow="270" windowWidth="4170" windowHeight="811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'Sheet1'!$A$1:$AA$33</definedName>
  </definedNames>
  <calcPr fullCalcOnLoad="1"/>
</workbook>
</file>

<file path=xl/sharedStrings.xml><?xml version="1.0" encoding="utf-8"?>
<sst xmlns="http://schemas.openxmlformats.org/spreadsheetml/2006/main" count="78" uniqueCount="47">
  <si>
    <t>Hangover 5 (GRR)</t>
  </si>
  <si>
    <t>Worthing Lido (WH)</t>
  </si>
  <si>
    <t>Lewes (LAC)</t>
  </si>
  <si>
    <t>Hedgehoppers (PHH)</t>
  </si>
  <si>
    <t>Trundle Hill (ChR)</t>
  </si>
  <si>
    <t>Hove Park (A80)</t>
  </si>
  <si>
    <t>Roundhill Romp (SAC)</t>
  </si>
  <si>
    <t>Beach Run (ARC)</t>
  </si>
  <si>
    <t>Highdown Hike (WS)</t>
  </si>
  <si>
    <t>Tilgate Forest (S&amp;S)</t>
  </si>
  <si>
    <t>Fittleworth 5 (FF)</t>
  </si>
  <si>
    <t>Valentines (HoJ)</t>
  </si>
  <si>
    <t>Seven Stiles (HeJ)</t>
  </si>
  <si>
    <t>Hickstead Gallop (HHH)</t>
  </si>
  <si>
    <t>Junior boys</t>
  </si>
  <si>
    <t>Junior girls</t>
  </si>
  <si>
    <t>Women</t>
  </si>
  <si>
    <t>Men</t>
  </si>
  <si>
    <t>Total</t>
  </si>
  <si>
    <t>Non-league runners</t>
  </si>
  <si>
    <t>~</t>
  </si>
  <si>
    <t>League runners</t>
  </si>
  <si>
    <t>Seniors total</t>
  </si>
  <si>
    <t>Juniors total</t>
  </si>
  <si>
    <t>totals</t>
  </si>
  <si>
    <t>Junior total</t>
  </si>
  <si>
    <t>Senior total</t>
  </si>
  <si>
    <t>averages</t>
  </si>
  <si>
    <t>Lancing Manor (LE)</t>
  </si>
  <si>
    <t>Phil McErlain</t>
  </si>
  <si>
    <t>Totals</t>
  </si>
  <si>
    <t>ratio of average male:average female</t>
  </si>
  <si>
    <t>Runners total</t>
  </si>
  <si>
    <t>Seniors</t>
  </si>
  <si>
    <t>Juniors</t>
  </si>
  <si>
    <t>Runners</t>
  </si>
  <si>
    <t>Unknown runners</t>
  </si>
  <si>
    <t>Hove Hornets Stinger</t>
  </si>
  <si>
    <t>West Sussex Fun Run League 2015</t>
  </si>
  <si>
    <t>Increase from 2014 to 2015</t>
  </si>
  <si>
    <t>Foxtrot (SS)</t>
  </si>
  <si>
    <t>totals without Foxtrot (2014) or Hove Hornets junior race (2015) in order to provide a fair comparison</t>
  </si>
  <si>
    <t>increases as percentage of 2014 figures</t>
  </si>
  <si>
    <t>The ratio of boys to girls is 1.2:1 and the current junior bandings are in the ratio 1:1 so, if we were still using numerical banding, I would recommend no change.</t>
  </si>
  <si>
    <t>The ratio of men to women is 1.3:1 so, if we were still using numerical banding, I would now recommend a change to bands of 13 for men and 10 for women. The % system makes such a change unnecessary.</t>
  </si>
  <si>
    <t>indicates a disqualifed runner</t>
  </si>
  <si>
    <t>Downland Dash (BHR)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</si>
</sst>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0.0%"/>
    <numFmt numFmtId="166" formatCode="[$-809]dd\ mmmm\ yyyy"/>
    <numFmt numFmtId="167" formatCode="0.0"/>
    <numFmt numFmtId="168" formatCode="[$-809]d\ mmmm\ yyyy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6"/>
      <color indexed="8"/>
      <name val="Calibri"/>
      <family val="2"/>
    </font>
    <font>
      <sz val="10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6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06">
    <xf numFmtId="0" fontId="0" fillId="0" borderId="0" xfId="0" applyFont="1" applyAlignment="1">
      <alignment/>
    </xf>
    <xf numFmtId="0" fontId="45" fillId="0" borderId="10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5" fillId="0" borderId="0" xfId="0" applyFont="1" applyFill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46" fillId="0" borderId="12" xfId="0" applyFont="1" applyBorder="1" applyAlignment="1">
      <alignment horizontal="center"/>
    </xf>
    <xf numFmtId="1" fontId="46" fillId="0" borderId="12" xfId="0" applyNumberFormat="1" applyFont="1" applyBorder="1" applyAlignment="1">
      <alignment horizontal="center"/>
    </xf>
    <xf numFmtId="167" fontId="46" fillId="0" borderId="13" xfId="59" applyNumberFormat="1" applyFont="1" applyBorder="1" applyAlignment="1">
      <alignment horizontal="center"/>
    </xf>
    <xf numFmtId="0" fontId="46" fillId="0" borderId="13" xfId="0" applyFont="1" applyBorder="1" applyAlignment="1">
      <alignment/>
    </xf>
    <xf numFmtId="2" fontId="46" fillId="0" borderId="13" xfId="59" applyNumberFormat="1" applyFont="1" applyBorder="1" applyAlignment="1">
      <alignment horizontal="center"/>
    </xf>
    <xf numFmtId="10" fontId="45" fillId="0" borderId="14" xfId="59" applyNumberFormat="1" applyFont="1" applyBorder="1" applyAlignment="1">
      <alignment horizontal="center"/>
    </xf>
    <xf numFmtId="0" fontId="47" fillId="0" borderId="15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45" fillId="0" borderId="0" xfId="0" applyFont="1" applyBorder="1" applyAlignment="1">
      <alignment/>
    </xf>
    <xf numFmtId="0" fontId="46" fillId="0" borderId="0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2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1" xfId="0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5" fillId="0" borderId="19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5" fillId="0" borderId="15" xfId="0" applyFont="1" applyBorder="1" applyAlignment="1">
      <alignment horizontal="center"/>
    </xf>
    <xf numFmtId="0" fontId="46" fillId="0" borderId="20" xfId="0" applyFont="1" applyBorder="1" applyAlignment="1">
      <alignment horizontal="center" vertical="center" wrapText="1"/>
    </xf>
    <xf numFmtId="0" fontId="46" fillId="0" borderId="21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wrapText="1"/>
    </xf>
    <xf numFmtId="0" fontId="47" fillId="0" borderId="11" xfId="0" applyFont="1" applyBorder="1" applyAlignment="1">
      <alignment horizontal="center" wrapText="1"/>
    </xf>
    <xf numFmtId="0" fontId="46" fillId="0" borderId="12" xfId="0" applyFont="1" applyBorder="1" applyAlignment="1">
      <alignment horizontal="center"/>
    </xf>
    <xf numFmtId="0" fontId="45" fillId="0" borderId="22" xfId="0" applyFont="1" applyBorder="1" applyAlignment="1">
      <alignment horizontal="center"/>
    </xf>
    <xf numFmtId="0" fontId="45" fillId="0" borderId="12" xfId="0" applyFont="1" applyBorder="1" applyAlignment="1">
      <alignment horizontal="center"/>
    </xf>
    <xf numFmtId="0" fontId="45" fillId="0" borderId="23" xfId="0" applyFont="1" applyBorder="1" applyAlignment="1">
      <alignment horizontal="center"/>
    </xf>
    <xf numFmtId="0" fontId="45" fillId="0" borderId="24" xfId="0" applyFont="1" applyBorder="1" applyAlignment="1">
      <alignment horizontal="center"/>
    </xf>
    <xf numFmtId="0" fontId="45" fillId="0" borderId="25" xfId="0" applyFont="1" applyBorder="1" applyAlignment="1">
      <alignment horizontal="center"/>
    </xf>
    <xf numFmtId="0" fontId="46" fillId="0" borderId="20" xfId="0" applyFont="1" applyBorder="1" applyAlignment="1">
      <alignment horizontal="center" vertical="center"/>
    </xf>
    <xf numFmtId="0" fontId="46" fillId="0" borderId="26" xfId="0" applyFont="1" applyBorder="1" applyAlignment="1">
      <alignment horizontal="center" vertical="center"/>
    </xf>
    <xf numFmtId="0" fontId="46" fillId="0" borderId="27" xfId="0" applyFont="1" applyBorder="1" applyAlignment="1">
      <alignment horizontal="center" vertical="center"/>
    </xf>
    <xf numFmtId="0" fontId="46" fillId="0" borderId="28" xfId="0" applyFont="1" applyBorder="1" applyAlignment="1">
      <alignment horizontal="center" vertical="center"/>
    </xf>
    <xf numFmtId="9" fontId="46" fillId="0" borderId="29" xfId="59" applyFont="1" applyBorder="1" applyAlignment="1">
      <alignment horizontal="center" vertical="center"/>
    </xf>
    <xf numFmtId="0" fontId="0" fillId="0" borderId="0" xfId="0" applyBorder="1" applyAlignment="1">
      <alignment horizontal="center" wrapText="1"/>
    </xf>
    <xf numFmtId="0" fontId="23" fillId="0" borderId="0" xfId="0" applyFont="1" applyFill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5" fillId="33" borderId="0" xfId="0" applyFont="1" applyFill="1" applyBorder="1" applyAlignment="1">
      <alignment horizontal="center"/>
    </xf>
    <xf numFmtId="0" fontId="45" fillId="0" borderId="0" xfId="0" applyNumberFormat="1" applyFont="1" applyBorder="1" applyAlignment="1">
      <alignment horizontal="center"/>
    </xf>
    <xf numFmtId="0" fontId="46" fillId="0" borderId="15" xfId="0" applyFont="1" applyBorder="1" applyAlignment="1">
      <alignment horizontal="center"/>
    </xf>
    <xf numFmtId="9" fontId="46" fillId="0" borderId="30" xfId="59" applyFont="1" applyBorder="1" applyAlignment="1">
      <alignment horizontal="center" vertical="center"/>
    </xf>
    <xf numFmtId="0" fontId="0" fillId="33" borderId="17" xfId="0" applyFill="1" applyBorder="1" applyAlignment="1">
      <alignment/>
    </xf>
    <xf numFmtId="0" fontId="48" fillId="0" borderId="11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wrapText="1"/>
    </xf>
    <xf numFmtId="0" fontId="49" fillId="0" borderId="31" xfId="0" applyFont="1" applyBorder="1" applyAlignment="1">
      <alignment horizontal="center" vertical="center"/>
    </xf>
    <xf numFmtId="0" fontId="49" fillId="0" borderId="32" xfId="0" applyFont="1" applyBorder="1" applyAlignment="1">
      <alignment horizontal="center" vertical="center"/>
    </xf>
    <xf numFmtId="0" fontId="49" fillId="0" borderId="33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wrapText="1"/>
    </xf>
    <xf numFmtId="0" fontId="50" fillId="0" borderId="11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wrapText="1"/>
    </xf>
    <xf numFmtId="14" fontId="0" fillId="0" borderId="34" xfId="0" applyNumberFormat="1" applyBorder="1" applyAlignment="1">
      <alignment horizontal="left"/>
    </xf>
    <xf numFmtId="0" fontId="0" fillId="0" borderId="17" xfId="0" applyBorder="1" applyAlignment="1">
      <alignment horizontal="left"/>
    </xf>
    <xf numFmtId="0" fontId="47" fillId="0" borderId="11" xfId="0" applyFont="1" applyBorder="1" applyAlignment="1">
      <alignment horizontal="center" wrapText="1"/>
    </xf>
    <xf numFmtId="0" fontId="46" fillId="0" borderId="35" xfId="0" applyFont="1" applyBorder="1" applyAlignment="1">
      <alignment horizontal="center" vertical="center" wrapText="1"/>
    </xf>
    <xf numFmtId="0" fontId="46" fillId="0" borderId="20" xfId="0" applyFont="1" applyBorder="1" applyAlignment="1">
      <alignment horizontal="center" vertical="center" wrapText="1"/>
    </xf>
    <xf numFmtId="0" fontId="46" fillId="0" borderId="27" xfId="0" applyFont="1" applyBorder="1" applyAlignment="1">
      <alignment horizontal="center" vertical="center" wrapText="1"/>
    </xf>
    <xf numFmtId="0" fontId="46" fillId="0" borderId="36" xfId="0" applyFont="1" applyBorder="1" applyAlignment="1">
      <alignment horizontal="center" vertical="center" wrapText="1"/>
    </xf>
    <xf numFmtId="0" fontId="46" fillId="0" borderId="21" xfId="0" applyFont="1" applyBorder="1" applyAlignment="1">
      <alignment horizontal="center" vertical="center" wrapText="1"/>
    </xf>
    <xf numFmtId="0" fontId="46" fillId="0" borderId="37" xfId="0" applyFont="1" applyBorder="1" applyAlignment="1">
      <alignment horizontal="center" vertical="center" wrapText="1"/>
    </xf>
    <xf numFmtId="0" fontId="0" fillId="0" borderId="16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46" fillId="0" borderId="38" xfId="0" applyFont="1" applyBorder="1" applyAlignment="1">
      <alignment horizontal="center" wrapText="1"/>
    </xf>
    <xf numFmtId="0" fontId="46" fillId="0" borderId="13" xfId="0" applyFont="1" applyBorder="1" applyAlignment="1">
      <alignment horizontal="center" wrapText="1"/>
    </xf>
    <xf numFmtId="0" fontId="46" fillId="0" borderId="29" xfId="0" applyFont="1" applyBorder="1" applyAlignment="1">
      <alignment horizontal="center" vertical="center" wrapText="1"/>
    </xf>
    <xf numFmtId="0" fontId="0" fillId="0" borderId="16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 horizontal="right"/>
    </xf>
    <xf numFmtId="0" fontId="45" fillId="0" borderId="39" xfId="0" applyFont="1" applyBorder="1" applyAlignment="1">
      <alignment horizontal="center"/>
    </xf>
    <xf numFmtId="0" fontId="46" fillId="0" borderId="40" xfId="0" applyFont="1" applyBorder="1" applyAlignment="1">
      <alignment horizontal="center"/>
    </xf>
    <xf numFmtId="0" fontId="46" fillId="0" borderId="12" xfId="0" applyFont="1" applyBorder="1" applyAlignment="1">
      <alignment horizontal="center"/>
    </xf>
    <xf numFmtId="0" fontId="0" fillId="0" borderId="16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0" xfId="0" applyBorder="1" applyAlignment="1">
      <alignment horizontal="center" wrapText="1"/>
    </xf>
    <xf numFmtId="0" fontId="48" fillId="0" borderId="11" xfId="0" applyFont="1" applyBorder="1" applyAlignment="1">
      <alignment horizontal="center" wrapText="1"/>
    </xf>
    <xf numFmtId="0" fontId="48" fillId="0" borderId="0" xfId="0" applyFont="1" applyBorder="1" applyAlignment="1">
      <alignment horizontal="center" wrapText="1"/>
    </xf>
    <xf numFmtId="0" fontId="48" fillId="0" borderId="15" xfId="0" applyFont="1" applyBorder="1" applyAlignment="1">
      <alignment horizont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46" fillId="0" borderId="16" xfId="0" applyFont="1" applyBorder="1" applyAlignment="1">
      <alignment horizontal="center"/>
    </xf>
    <xf numFmtId="0" fontId="46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3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3.140625" style="0" customWidth="1"/>
    <col min="2" max="2" width="19.28125" style="0" customWidth="1"/>
    <col min="3" max="16" width="4.7109375" style="0" customWidth="1"/>
    <col min="17" max="17" width="4.421875" style="0" customWidth="1"/>
    <col min="18" max="18" width="5.140625" style="0" customWidth="1"/>
    <col min="19" max="19" width="4.7109375" style="0" customWidth="1"/>
    <col min="20" max="20" width="5.00390625" style="0" customWidth="1"/>
    <col min="21" max="21" width="5.421875" style="0" customWidth="1"/>
    <col min="22" max="23" width="4.7109375" style="0" customWidth="1"/>
    <col min="24" max="24" width="5.57421875" style="0" customWidth="1"/>
    <col min="25" max="26" width="4.7109375" style="0" customWidth="1"/>
    <col min="27" max="27" width="6.140625" style="0" customWidth="1"/>
    <col min="28" max="28" width="3.140625" style="0" customWidth="1"/>
    <col min="29" max="29" width="5.7109375" style="0" customWidth="1"/>
    <col min="30" max="30" width="23.00390625" style="0" customWidth="1"/>
  </cols>
  <sheetData>
    <row r="1" spans="1:27" ht="24" customHeight="1" thickTop="1">
      <c r="A1" s="59" t="s">
        <v>38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1"/>
    </row>
    <row r="2" spans="1:27" ht="21" customHeight="1">
      <c r="A2" s="19"/>
      <c r="B2" s="16"/>
      <c r="C2" s="63" t="s">
        <v>21</v>
      </c>
      <c r="D2" s="64"/>
      <c r="E2" s="64"/>
      <c r="F2" s="64"/>
      <c r="G2" s="64"/>
      <c r="H2" s="64"/>
      <c r="I2" s="65"/>
      <c r="J2" s="66" t="s">
        <v>19</v>
      </c>
      <c r="K2" s="67"/>
      <c r="L2" s="67"/>
      <c r="M2" s="67"/>
      <c r="N2" s="67"/>
      <c r="O2" s="67"/>
      <c r="P2" s="67"/>
      <c r="Q2" s="56" t="s">
        <v>36</v>
      </c>
      <c r="R2" s="57"/>
      <c r="S2" s="68" t="s">
        <v>30</v>
      </c>
      <c r="T2" s="67"/>
      <c r="U2" s="67"/>
      <c r="V2" s="67"/>
      <c r="W2" s="67"/>
      <c r="X2" s="67"/>
      <c r="Y2" s="67"/>
      <c r="Z2" s="67"/>
      <c r="AA2" s="69"/>
    </row>
    <row r="3" spans="1:27" ht="15" customHeight="1">
      <c r="A3" s="19"/>
      <c r="B3" s="16"/>
      <c r="C3" s="23"/>
      <c r="D3" s="6"/>
      <c r="E3" s="6"/>
      <c r="F3" s="6"/>
      <c r="G3" s="6"/>
      <c r="H3" s="6"/>
      <c r="I3" s="7"/>
      <c r="J3" s="8"/>
      <c r="K3" s="5"/>
      <c r="L3" s="5"/>
      <c r="M3" s="5"/>
      <c r="N3" s="5"/>
      <c r="O3" s="5"/>
      <c r="P3" s="5"/>
      <c r="Q3" s="56"/>
      <c r="R3" s="57"/>
      <c r="S3" s="100">
        <v>2015</v>
      </c>
      <c r="T3" s="57"/>
      <c r="U3" s="57"/>
      <c r="V3" s="57">
        <v>2014</v>
      </c>
      <c r="W3" s="57"/>
      <c r="X3" s="99"/>
      <c r="Y3" s="96" t="s">
        <v>39</v>
      </c>
      <c r="Z3" s="97"/>
      <c r="AA3" s="98"/>
    </row>
    <row r="4" spans="1:28" ht="15" customHeight="1">
      <c r="A4" s="19"/>
      <c r="B4" s="16"/>
      <c r="C4" s="73" t="s">
        <v>14</v>
      </c>
      <c r="D4" s="58" t="s">
        <v>15</v>
      </c>
      <c r="E4" s="58" t="s">
        <v>25</v>
      </c>
      <c r="F4" s="58" t="s">
        <v>17</v>
      </c>
      <c r="G4" s="58" t="s">
        <v>16</v>
      </c>
      <c r="H4" s="58" t="s">
        <v>26</v>
      </c>
      <c r="I4" s="62" t="s">
        <v>18</v>
      </c>
      <c r="J4" s="73" t="s">
        <v>14</v>
      </c>
      <c r="K4" s="58" t="s">
        <v>15</v>
      </c>
      <c r="L4" s="58" t="s">
        <v>25</v>
      </c>
      <c r="M4" s="58" t="s">
        <v>17</v>
      </c>
      <c r="N4" s="58" t="s">
        <v>16</v>
      </c>
      <c r="O4" s="58" t="s">
        <v>26</v>
      </c>
      <c r="P4" s="58" t="s">
        <v>18</v>
      </c>
      <c r="Q4" s="73" t="s">
        <v>34</v>
      </c>
      <c r="R4" s="58" t="s">
        <v>33</v>
      </c>
      <c r="S4" s="70" t="s">
        <v>22</v>
      </c>
      <c r="T4" s="58" t="s">
        <v>23</v>
      </c>
      <c r="U4" s="62" t="s">
        <v>32</v>
      </c>
      <c r="V4" s="73" t="s">
        <v>22</v>
      </c>
      <c r="W4" s="58" t="s">
        <v>23</v>
      </c>
      <c r="X4" s="62" t="s">
        <v>32</v>
      </c>
      <c r="Y4" s="96"/>
      <c r="Z4" s="97"/>
      <c r="AA4" s="98"/>
      <c r="AB4" s="95"/>
    </row>
    <row r="5" spans="1:28" ht="15" customHeight="1">
      <c r="A5" s="19"/>
      <c r="B5" s="16"/>
      <c r="C5" s="73"/>
      <c r="D5" s="58"/>
      <c r="E5" s="58"/>
      <c r="F5" s="58"/>
      <c r="G5" s="58"/>
      <c r="H5" s="58"/>
      <c r="I5" s="62"/>
      <c r="J5" s="73"/>
      <c r="K5" s="58"/>
      <c r="L5" s="58"/>
      <c r="M5" s="58"/>
      <c r="N5" s="58"/>
      <c r="O5" s="58"/>
      <c r="P5" s="58"/>
      <c r="Q5" s="73"/>
      <c r="R5" s="58"/>
      <c r="S5" s="70"/>
      <c r="T5" s="58"/>
      <c r="U5" s="62"/>
      <c r="V5" s="73"/>
      <c r="W5" s="58"/>
      <c r="X5" s="62"/>
      <c r="Y5" s="36" t="s">
        <v>33</v>
      </c>
      <c r="Z5" s="35" t="s">
        <v>34</v>
      </c>
      <c r="AA5" s="15" t="s">
        <v>35</v>
      </c>
      <c r="AB5" s="95"/>
    </row>
    <row r="6" spans="1:28" ht="15" customHeight="1">
      <c r="A6" s="19">
        <v>1</v>
      </c>
      <c r="B6" s="17" t="s">
        <v>0</v>
      </c>
      <c r="C6" s="38">
        <v>14</v>
      </c>
      <c r="D6" s="39">
        <v>14</v>
      </c>
      <c r="E6" s="39">
        <f>SUM(C6:D6)</f>
        <v>28</v>
      </c>
      <c r="F6" s="39">
        <v>191</v>
      </c>
      <c r="G6" s="39">
        <v>148</v>
      </c>
      <c r="H6" s="39">
        <f>SUM(F6:G6)</f>
        <v>339</v>
      </c>
      <c r="I6" s="40">
        <f>E6+H6</f>
        <v>367</v>
      </c>
      <c r="J6" s="38">
        <v>3</v>
      </c>
      <c r="K6" s="39">
        <v>1</v>
      </c>
      <c r="L6" s="39">
        <f>SUM(J6:K6)</f>
        <v>4</v>
      </c>
      <c r="M6" s="39">
        <v>55</v>
      </c>
      <c r="N6" s="39">
        <v>21</v>
      </c>
      <c r="O6" s="39">
        <f>SUM(M6:N6)</f>
        <v>76</v>
      </c>
      <c r="P6" s="39">
        <f>L6+O6</f>
        <v>80</v>
      </c>
      <c r="Q6" s="38"/>
      <c r="R6" s="39"/>
      <c r="S6" s="41">
        <f>N6+M6+G6+F6+R6</f>
        <v>415</v>
      </c>
      <c r="T6" s="39">
        <f>C6+D6+J6+K6+Q6</f>
        <v>32</v>
      </c>
      <c r="U6" s="40">
        <f>P6+I6+R6+Q6</f>
        <v>447</v>
      </c>
      <c r="V6" s="41">
        <v>229</v>
      </c>
      <c r="W6" s="39">
        <v>42</v>
      </c>
      <c r="X6" s="40">
        <v>271</v>
      </c>
      <c r="Y6" s="38">
        <f aca="true" t="shared" si="0" ref="Y6:AA7">S6-V6</f>
        <v>186</v>
      </c>
      <c r="Z6" s="39">
        <f t="shared" si="0"/>
        <v>-10</v>
      </c>
      <c r="AA6" s="42">
        <f t="shared" si="0"/>
        <v>176</v>
      </c>
      <c r="AB6" s="48"/>
    </row>
    <row r="7" spans="1:27" ht="15">
      <c r="A7" s="19">
        <v>2</v>
      </c>
      <c r="B7" s="17" t="s">
        <v>1</v>
      </c>
      <c r="C7" s="29">
        <v>34</v>
      </c>
      <c r="D7" s="30">
        <v>25</v>
      </c>
      <c r="E7" s="30">
        <f>SUM(C7:D7)</f>
        <v>59</v>
      </c>
      <c r="F7" s="24">
        <v>296</v>
      </c>
      <c r="G7" s="3">
        <v>287</v>
      </c>
      <c r="H7" s="30">
        <f aca="true" t="shared" si="1" ref="H7:H23">SUM(F7:G7)</f>
        <v>583</v>
      </c>
      <c r="I7" s="31">
        <f>E7+H7</f>
        <v>642</v>
      </c>
      <c r="J7" s="29">
        <v>12</v>
      </c>
      <c r="K7" s="30">
        <v>9</v>
      </c>
      <c r="L7" s="30">
        <f>SUM(J7:K7)</f>
        <v>21</v>
      </c>
      <c r="M7" s="49">
        <v>72</v>
      </c>
      <c r="N7" s="3">
        <v>69</v>
      </c>
      <c r="O7" s="30">
        <f aca="true" t="shared" si="2" ref="O7:O23">SUM(M7:N7)</f>
        <v>141</v>
      </c>
      <c r="P7" s="30">
        <f>L7+O7</f>
        <v>162</v>
      </c>
      <c r="Q7" s="29"/>
      <c r="R7" s="30">
        <v>1</v>
      </c>
      <c r="S7" s="28">
        <f aca="true" t="shared" si="3" ref="S7:S23">N7+M7+G7+F7+R7</f>
        <v>725</v>
      </c>
      <c r="T7" s="30">
        <f>C7+D7+J7+K7+Q7</f>
        <v>80</v>
      </c>
      <c r="U7" s="31">
        <f>P7+I7+R7+Q7</f>
        <v>805</v>
      </c>
      <c r="V7" s="28">
        <v>542</v>
      </c>
      <c r="W7" s="30">
        <v>47</v>
      </c>
      <c r="X7" s="31">
        <v>589</v>
      </c>
      <c r="Y7" s="29">
        <f t="shared" si="0"/>
        <v>183</v>
      </c>
      <c r="Z7" s="30">
        <f t="shared" si="0"/>
        <v>33</v>
      </c>
      <c r="AA7" s="32">
        <f t="shared" si="0"/>
        <v>216</v>
      </c>
    </row>
    <row r="8" spans="1:27" ht="15">
      <c r="A8" s="19">
        <v>3</v>
      </c>
      <c r="B8" s="17" t="s">
        <v>11</v>
      </c>
      <c r="C8" s="25"/>
      <c r="D8" s="26"/>
      <c r="E8" s="26" t="s">
        <v>20</v>
      </c>
      <c r="F8" s="26">
        <v>220</v>
      </c>
      <c r="G8" s="26">
        <v>180</v>
      </c>
      <c r="H8" s="26">
        <f t="shared" si="1"/>
        <v>400</v>
      </c>
      <c r="I8" s="27">
        <f>H8</f>
        <v>400</v>
      </c>
      <c r="J8" s="26"/>
      <c r="K8" s="26"/>
      <c r="L8" s="26" t="s">
        <v>20</v>
      </c>
      <c r="M8" s="26">
        <v>26</v>
      </c>
      <c r="N8" s="26">
        <v>19</v>
      </c>
      <c r="O8" s="26">
        <f t="shared" si="2"/>
        <v>45</v>
      </c>
      <c r="P8" s="30">
        <f>O8</f>
        <v>45</v>
      </c>
      <c r="Q8" s="29"/>
      <c r="R8" s="51">
        <v>1</v>
      </c>
      <c r="S8" s="28">
        <f t="shared" si="3"/>
        <v>446</v>
      </c>
      <c r="T8" s="30" t="s">
        <v>20</v>
      </c>
      <c r="U8" s="31">
        <f aca="true" t="shared" si="4" ref="U8:U23">P8+I8+R8+Q8</f>
        <v>446</v>
      </c>
      <c r="V8" s="28">
        <v>297</v>
      </c>
      <c r="W8" s="30" t="s">
        <v>20</v>
      </c>
      <c r="X8" s="31">
        <v>297</v>
      </c>
      <c r="Y8" s="29">
        <f aca="true" t="shared" si="5" ref="Y8:Y19">S8-V8</f>
        <v>149</v>
      </c>
      <c r="Z8" s="30" t="s">
        <v>20</v>
      </c>
      <c r="AA8" s="32">
        <f aca="true" t="shared" si="6" ref="AA8:AA19">U8-X8</f>
        <v>149</v>
      </c>
    </row>
    <row r="9" spans="1:27" ht="15">
      <c r="A9" s="19">
        <v>4</v>
      </c>
      <c r="B9" s="17" t="s">
        <v>40</v>
      </c>
      <c r="C9" s="2">
        <v>0</v>
      </c>
      <c r="D9" s="4">
        <v>0</v>
      </c>
      <c r="E9" s="4">
        <f>SUM(C9:D9)</f>
        <v>0</v>
      </c>
      <c r="F9" s="4">
        <v>0</v>
      </c>
      <c r="G9" s="3">
        <v>0</v>
      </c>
      <c r="H9" s="4">
        <f t="shared" si="1"/>
        <v>0</v>
      </c>
      <c r="I9" s="1">
        <f>E9+H9</f>
        <v>0</v>
      </c>
      <c r="J9" s="2">
        <v>0</v>
      </c>
      <c r="K9" s="4">
        <v>0</v>
      </c>
      <c r="L9" s="4">
        <f>SUM(J9:K9)</f>
        <v>0</v>
      </c>
      <c r="M9" s="3">
        <v>0</v>
      </c>
      <c r="N9" s="3">
        <v>0</v>
      </c>
      <c r="O9" s="4">
        <f t="shared" si="2"/>
        <v>0</v>
      </c>
      <c r="P9" s="30">
        <f>L9+O9</f>
        <v>0</v>
      </c>
      <c r="Q9" s="29"/>
      <c r="R9" s="30"/>
      <c r="S9" s="28">
        <f t="shared" si="3"/>
        <v>0</v>
      </c>
      <c r="T9" s="30">
        <f>C9+D9+J9+K9+Q9</f>
        <v>0</v>
      </c>
      <c r="U9" s="31">
        <f t="shared" si="4"/>
        <v>0</v>
      </c>
      <c r="V9" s="28">
        <v>378</v>
      </c>
      <c r="W9" s="30">
        <v>36</v>
      </c>
      <c r="X9" s="31">
        <v>414</v>
      </c>
      <c r="Y9" s="29">
        <f t="shared" si="5"/>
        <v>-378</v>
      </c>
      <c r="Z9" s="30">
        <f>T9-W9</f>
        <v>-36</v>
      </c>
      <c r="AA9" s="32">
        <f t="shared" si="6"/>
        <v>-414</v>
      </c>
    </row>
    <row r="10" spans="1:27" ht="15">
      <c r="A10" s="19">
        <v>5</v>
      </c>
      <c r="B10" s="17" t="s">
        <v>2</v>
      </c>
      <c r="C10" s="2">
        <v>26</v>
      </c>
      <c r="D10" s="4">
        <v>23</v>
      </c>
      <c r="E10" s="4">
        <f>SUM(C10:D10)</f>
        <v>49</v>
      </c>
      <c r="F10" s="4">
        <v>257</v>
      </c>
      <c r="G10" s="4">
        <v>188</v>
      </c>
      <c r="H10" s="4">
        <f t="shared" si="1"/>
        <v>445</v>
      </c>
      <c r="I10" s="1">
        <f>E10+H10</f>
        <v>494</v>
      </c>
      <c r="J10" s="2">
        <v>23</v>
      </c>
      <c r="K10" s="4">
        <v>25</v>
      </c>
      <c r="L10" s="4">
        <f>SUM(J10:K10)</f>
        <v>48</v>
      </c>
      <c r="M10" s="4">
        <v>112</v>
      </c>
      <c r="N10" s="4">
        <v>84</v>
      </c>
      <c r="O10" s="4">
        <f t="shared" si="2"/>
        <v>196</v>
      </c>
      <c r="P10" s="30">
        <f>L10+O10</f>
        <v>244</v>
      </c>
      <c r="Q10" s="29"/>
      <c r="R10" s="30"/>
      <c r="S10" s="28">
        <f t="shared" si="3"/>
        <v>641</v>
      </c>
      <c r="T10" s="30">
        <f>C10+D10+J10+K10+Q10</f>
        <v>97</v>
      </c>
      <c r="U10" s="31">
        <f t="shared" si="4"/>
        <v>738</v>
      </c>
      <c r="V10" s="28">
        <v>673</v>
      </c>
      <c r="W10" s="30">
        <v>147</v>
      </c>
      <c r="X10" s="31">
        <v>820</v>
      </c>
      <c r="Y10" s="29">
        <f t="shared" si="5"/>
        <v>-32</v>
      </c>
      <c r="Z10" s="30">
        <f>T10-W10</f>
        <v>-50</v>
      </c>
      <c r="AA10" s="32">
        <f t="shared" si="6"/>
        <v>-82</v>
      </c>
    </row>
    <row r="11" spans="1:27" ht="15">
      <c r="A11" s="19">
        <v>6</v>
      </c>
      <c r="B11" s="17" t="s">
        <v>3</v>
      </c>
      <c r="C11" s="2"/>
      <c r="D11" s="4"/>
      <c r="E11" s="4" t="s">
        <v>20</v>
      </c>
      <c r="F11" s="4">
        <v>211</v>
      </c>
      <c r="G11" s="4">
        <v>141</v>
      </c>
      <c r="H11" s="4">
        <f t="shared" si="1"/>
        <v>352</v>
      </c>
      <c r="I11" s="1">
        <f>H11</f>
        <v>352</v>
      </c>
      <c r="J11" s="2"/>
      <c r="K11" s="4"/>
      <c r="L11" s="4" t="s">
        <v>20</v>
      </c>
      <c r="M11" s="4">
        <v>17</v>
      </c>
      <c r="N11" s="4">
        <v>9</v>
      </c>
      <c r="O11" s="4">
        <f t="shared" si="2"/>
        <v>26</v>
      </c>
      <c r="P11" s="30">
        <f>O11</f>
        <v>26</v>
      </c>
      <c r="Q11" s="29"/>
      <c r="R11" s="30"/>
      <c r="S11" s="28">
        <f t="shared" si="3"/>
        <v>378</v>
      </c>
      <c r="T11" s="30" t="s">
        <v>20</v>
      </c>
      <c r="U11" s="31">
        <f t="shared" si="4"/>
        <v>378</v>
      </c>
      <c r="V11" s="28">
        <v>329</v>
      </c>
      <c r="W11" s="30" t="s">
        <v>20</v>
      </c>
      <c r="X11" s="31">
        <v>329</v>
      </c>
      <c r="Y11" s="29">
        <f t="shared" si="5"/>
        <v>49</v>
      </c>
      <c r="Z11" s="30" t="s">
        <v>20</v>
      </c>
      <c r="AA11" s="32">
        <f t="shared" si="6"/>
        <v>49</v>
      </c>
    </row>
    <row r="12" spans="1:27" ht="15">
      <c r="A12" s="19">
        <v>7</v>
      </c>
      <c r="B12" s="17" t="s">
        <v>7</v>
      </c>
      <c r="C12" s="2">
        <v>29</v>
      </c>
      <c r="D12" s="4">
        <v>20</v>
      </c>
      <c r="E12" s="4">
        <f>SUM(C12:D12)</f>
        <v>49</v>
      </c>
      <c r="F12" s="24">
        <v>229</v>
      </c>
      <c r="G12" s="4">
        <v>160</v>
      </c>
      <c r="H12" s="4">
        <f>SUM(F12:G12)</f>
        <v>389</v>
      </c>
      <c r="I12" s="1">
        <f>E12+H12</f>
        <v>438</v>
      </c>
      <c r="J12" s="2">
        <v>58</v>
      </c>
      <c r="K12" s="4">
        <v>27</v>
      </c>
      <c r="L12" s="4">
        <f>SUM(J12:K12)</f>
        <v>85</v>
      </c>
      <c r="M12" s="24">
        <v>54</v>
      </c>
      <c r="N12" s="4">
        <v>19</v>
      </c>
      <c r="O12" s="4">
        <f>SUM(M12:N12)</f>
        <v>73</v>
      </c>
      <c r="P12" s="30">
        <f>L12+O12</f>
        <v>158</v>
      </c>
      <c r="Q12" s="29"/>
      <c r="R12" s="30"/>
      <c r="S12" s="28">
        <f>N12+M12+G12+F12+R12</f>
        <v>462</v>
      </c>
      <c r="T12" s="30">
        <f>C12+D12+J12+K12+Q12</f>
        <v>134</v>
      </c>
      <c r="U12" s="31">
        <f>P12+I12+R12+Q12</f>
        <v>596</v>
      </c>
      <c r="V12" s="28">
        <v>399</v>
      </c>
      <c r="W12" s="30">
        <v>116</v>
      </c>
      <c r="X12" s="31">
        <v>515</v>
      </c>
      <c r="Y12" s="29">
        <f>S12-V12</f>
        <v>63</v>
      </c>
      <c r="Z12" s="30">
        <f>T12-W12</f>
        <v>18</v>
      </c>
      <c r="AA12" s="32">
        <f>U12-X12</f>
        <v>81</v>
      </c>
    </row>
    <row r="13" spans="1:27" ht="15">
      <c r="A13" s="19">
        <v>8</v>
      </c>
      <c r="B13" s="17" t="s">
        <v>4</v>
      </c>
      <c r="C13" s="2">
        <v>26</v>
      </c>
      <c r="D13" s="4">
        <v>16</v>
      </c>
      <c r="E13" s="4">
        <f>SUM(C13:D13)</f>
        <v>42</v>
      </c>
      <c r="F13" s="4">
        <v>214</v>
      </c>
      <c r="G13" s="4">
        <v>136</v>
      </c>
      <c r="H13" s="4">
        <f t="shared" si="1"/>
        <v>350</v>
      </c>
      <c r="I13" s="1">
        <f>E13+H13</f>
        <v>392</v>
      </c>
      <c r="J13" s="2">
        <v>4</v>
      </c>
      <c r="K13" s="4">
        <v>3</v>
      </c>
      <c r="L13" s="4">
        <f>SUM(J13:K13)</f>
        <v>7</v>
      </c>
      <c r="M13" s="4">
        <v>79</v>
      </c>
      <c r="N13" s="4">
        <v>27</v>
      </c>
      <c r="O13" s="4">
        <f t="shared" si="2"/>
        <v>106</v>
      </c>
      <c r="P13" s="30">
        <f>L13+O13</f>
        <v>113</v>
      </c>
      <c r="Q13" s="29"/>
      <c r="R13" s="30"/>
      <c r="S13" s="28">
        <f t="shared" si="3"/>
        <v>456</v>
      </c>
      <c r="T13" s="30">
        <f>C13+D13+J13+K13+Q13</f>
        <v>49</v>
      </c>
      <c r="U13" s="31">
        <f t="shared" si="4"/>
        <v>505</v>
      </c>
      <c r="V13" s="28">
        <v>390</v>
      </c>
      <c r="W13" s="30">
        <v>36</v>
      </c>
      <c r="X13" s="31">
        <v>426</v>
      </c>
      <c r="Y13" s="29">
        <f t="shared" si="5"/>
        <v>66</v>
      </c>
      <c r="Z13" s="30">
        <f>T13-W13</f>
        <v>13</v>
      </c>
      <c r="AA13" s="32">
        <f t="shared" si="6"/>
        <v>79</v>
      </c>
    </row>
    <row r="14" spans="1:27" ht="15">
      <c r="A14" s="19">
        <v>9</v>
      </c>
      <c r="B14" s="17" t="s">
        <v>5</v>
      </c>
      <c r="C14" s="2"/>
      <c r="D14" s="4"/>
      <c r="E14" s="4" t="s">
        <v>20</v>
      </c>
      <c r="F14" s="4">
        <v>239</v>
      </c>
      <c r="G14" s="4">
        <v>172</v>
      </c>
      <c r="H14" s="4">
        <f t="shared" si="1"/>
        <v>411</v>
      </c>
      <c r="I14" s="1">
        <f>H14</f>
        <v>411</v>
      </c>
      <c r="J14" s="2"/>
      <c r="K14" s="4"/>
      <c r="L14" s="4" t="s">
        <v>20</v>
      </c>
      <c r="M14" s="4">
        <v>8</v>
      </c>
      <c r="N14" s="4">
        <v>13</v>
      </c>
      <c r="O14" s="4">
        <f t="shared" si="2"/>
        <v>21</v>
      </c>
      <c r="P14" s="30">
        <f>O14</f>
        <v>21</v>
      </c>
      <c r="Q14" s="29"/>
      <c r="R14" s="30"/>
      <c r="S14" s="28">
        <f t="shared" si="3"/>
        <v>432</v>
      </c>
      <c r="T14" s="30" t="s">
        <v>20</v>
      </c>
      <c r="U14" s="31">
        <f t="shared" si="4"/>
        <v>432</v>
      </c>
      <c r="V14" s="28">
        <v>385</v>
      </c>
      <c r="W14" s="30" t="s">
        <v>20</v>
      </c>
      <c r="X14" s="31">
        <v>385</v>
      </c>
      <c r="Y14" s="29">
        <f t="shared" si="5"/>
        <v>47</v>
      </c>
      <c r="Z14" s="30" t="s">
        <v>20</v>
      </c>
      <c r="AA14" s="32">
        <f t="shared" si="6"/>
        <v>47</v>
      </c>
    </row>
    <row r="15" spans="1:27" ht="15">
      <c r="A15" s="19">
        <v>10</v>
      </c>
      <c r="B15" s="17" t="s">
        <v>46</v>
      </c>
      <c r="C15" s="2">
        <v>13</v>
      </c>
      <c r="D15" s="4">
        <v>17</v>
      </c>
      <c r="E15" s="4">
        <f>SUM(C15:D15)</f>
        <v>30</v>
      </c>
      <c r="F15" s="4">
        <v>148</v>
      </c>
      <c r="G15" s="24">
        <v>116</v>
      </c>
      <c r="H15" s="4">
        <f t="shared" si="1"/>
        <v>264</v>
      </c>
      <c r="I15" s="1">
        <f>E15+H15</f>
        <v>294</v>
      </c>
      <c r="J15" s="2">
        <v>2</v>
      </c>
      <c r="K15" s="4">
        <v>4</v>
      </c>
      <c r="L15" s="4">
        <f>SUM(J15:K15)</f>
        <v>6</v>
      </c>
      <c r="M15" s="4">
        <v>24</v>
      </c>
      <c r="N15" s="4">
        <v>7</v>
      </c>
      <c r="O15" s="4">
        <f t="shared" si="2"/>
        <v>31</v>
      </c>
      <c r="P15" s="30">
        <f>L15+O15</f>
        <v>37</v>
      </c>
      <c r="Q15" s="29"/>
      <c r="R15" s="30"/>
      <c r="S15" s="28">
        <f t="shared" si="3"/>
        <v>295</v>
      </c>
      <c r="T15" s="30">
        <f>C15+D15+J15+K15+Q15</f>
        <v>36</v>
      </c>
      <c r="U15" s="31">
        <f t="shared" si="4"/>
        <v>331</v>
      </c>
      <c r="V15" s="28">
        <v>286</v>
      </c>
      <c r="W15" s="30">
        <v>48</v>
      </c>
      <c r="X15" s="31">
        <v>334</v>
      </c>
      <c r="Y15" s="29">
        <f t="shared" si="5"/>
        <v>9</v>
      </c>
      <c r="Z15" s="30">
        <f>T15-W15</f>
        <v>-12</v>
      </c>
      <c r="AA15" s="32">
        <f t="shared" si="6"/>
        <v>-3</v>
      </c>
    </row>
    <row r="16" spans="1:27" ht="15">
      <c r="A16" s="19">
        <v>11</v>
      </c>
      <c r="B16" s="17" t="s">
        <v>6</v>
      </c>
      <c r="C16" s="2">
        <v>24</v>
      </c>
      <c r="D16" s="4">
        <v>12</v>
      </c>
      <c r="E16" s="4">
        <f>SUM(C16:D16)</f>
        <v>36</v>
      </c>
      <c r="F16" s="30">
        <v>244</v>
      </c>
      <c r="G16" s="4">
        <v>161</v>
      </c>
      <c r="H16" s="4">
        <f t="shared" si="1"/>
        <v>405</v>
      </c>
      <c r="I16" s="1">
        <f>E16+H16</f>
        <v>441</v>
      </c>
      <c r="J16" s="2">
        <v>9</v>
      </c>
      <c r="K16" s="4">
        <v>5</v>
      </c>
      <c r="L16" s="4">
        <f>SUM(J16:K16)</f>
        <v>14</v>
      </c>
      <c r="M16" s="30">
        <v>96</v>
      </c>
      <c r="N16" s="4">
        <v>40</v>
      </c>
      <c r="O16" s="4">
        <f t="shared" si="2"/>
        <v>136</v>
      </c>
      <c r="P16" s="30">
        <f>L16+O16</f>
        <v>150</v>
      </c>
      <c r="Q16" s="29"/>
      <c r="R16" s="30"/>
      <c r="S16" s="28">
        <f t="shared" si="3"/>
        <v>541</v>
      </c>
      <c r="T16" s="30">
        <f>C16+D16+J16+K16+Q16</f>
        <v>50</v>
      </c>
      <c r="U16" s="31">
        <f t="shared" si="4"/>
        <v>591</v>
      </c>
      <c r="V16" s="28">
        <v>491</v>
      </c>
      <c r="W16" s="30">
        <v>63</v>
      </c>
      <c r="X16" s="31">
        <v>554</v>
      </c>
      <c r="Y16" s="29">
        <f t="shared" si="5"/>
        <v>50</v>
      </c>
      <c r="Z16" s="30">
        <f>T16-W16</f>
        <v>-13</v>
      </c>
      <c r="AA16" s="32">
        <f t="shared" si="6"/>
        <v>37</v>
      </c>
    </row>
    <row r="17" spans="1:27" ht="15">
      <c r="A17" s="19">
        <v>12</v>
      </c>
      <c r="B17" s="17" t="s">
        <v>12</v>
      </c>
      <c r="C17" s="2">
        <v>23</v>
      </c>
      <c r="D17" s="4">
        <v>14</v>
      </c>
      <c r="E17" s="4">
        <f>SUM(C17:D17)</f>
        <v>37</v>
      </c>
      <c r="F17" s="4">
        <v>210</v>
      </c>
      <c r="G17" s="4">
        <v>171</v>
      </c>
      <c r="H17" s="4">
        <f t="shared" si="1"/>
        <v>381</v>
      </c>
      <c r="I17" s="1">
        <f>E17+H17</f>
        <v>418</v>
      </c>
      <c r="J17" s="2">
        <v>15</v>
      </c>
      <c r="K17" s="4">
        <v>9</v>
      </c>
      <c r="L17" s="4">
        <f>SUM(J17:K17)</f>
        <v>24</v>
      </c>
      <c r="M17" s="4">
        <v>12</v>
      </c>
      <c r="N17" s="4">
        <v>20</v>
      </c>
      <c r="O17" s="4">
        <f t="shared" si="2"/>
        <v>32</v>
      </c>
      <c r="P17" s="30">
        <f>L17+O17</f>
        <v>56</v>
      </c>
      <c r="Q17" s="29">
        <v>1</v>
      </c>
      <c r="R17" s="30"/>
      <c r="S17" s="28">
        <f t="shared" si="3"/>
        <v>413</v>
      </c>
      <c r="T17" s="30">
        <f>C17+D17+J17+K17+Q17</f>
        <v>62</v>
      </c>
      <c r="U17" s="31">
        <f t="shared" si="4"/>
        <v>475</v>
      </c>
      <c r="V17" s="28">
        <v>364</v>
      </c>
      <c r="W17" s="30">
        <v>51</v>
      </c>
      <c r="X17" s="31">
        <v>415</v>
      </c>
      <c r="Y17" s="29">
        <f t="shared" si="5"/>
        <v>49</v>
      </c>
      <c r="Z17" s="30">
        <f>T17-W17</f>
        <v>11</v>
      </c>
      <c r="AA17" s="32">
        <f t="shared" si="6"/>
        <v>60</v>
      </c>
    </row>
    <row r="18" spans="1:27" ht="15">
      <c r="A18" s="19">
        <v>13</v>
      </c>
      <c r="B18" s="17" t="s">
        <v>8</v>
      </c>
      <c r="C18" s="2"/>
      <c r="D18" s="4"/>
      <c r="E18" s="4" t="s">
        <v>20</v>
      </c>
      <c r="F18" s="4">
        <v>233</v>
      </c>
      <c r="G18" s="4">
        <v>189</v>
      </c>
      <c r="H18" s="4">
        <f t="shared" si="1"/>
        <v>422</v>
      </c>
      <c r="I18" s="1">
        <f>H18</f>
        <v>422</v>
      </c>
      <c r="J18" s="2"/>
      <c r="K18" s="4"/>
      <c r="L18" s="4" t="s">
        <v>20</v>
      </c>
      <c r="M18" s="4">
        <v>39</v>
      </c>
      <c r="N18" s="4">
        <v>31</v>
      </c>
      <c r="O18" s="4">
        <f t="shared" si="2"/>
        <v>70</v>
      </c>
      <c r="P18" s="30">
        <f>O18</f>
        <v>70</v>
      </c>
      <c r="Q18" s="29"/>
      <c r="R18" s="30"/>
      <c r="S18" s="28">
        <f t="shared" si="3"/>
        <v>492</v>
      </c>
      <c r="T18" s="30" t="s">
        <v>20</v>
      </c>
      <c r="U18" s="31">
        <f t="shared" si="4"/>
        <v>492</v>
      </c>
      <c r="V18" s="28">
        <v>421</v>
      </c>
      <c r="W18" s="30" t="s">
        <v>20</v>
      </c>
      <c r="X18" s="31">
        <v>421</v>
      </c>
      <c r="Y18" s="29">
        <f t="shared" si="5"/>
        <v>71</v>
      </c>
      <c r="Z18" s="30" t="s">
        <v>20</v>
      </c>
      <c r="AA18" s="32">
        <f t="shared" si="6"/>
        <v>71</v>
      </c>
    </row>
    <row r="19" spans="1:27" ht="15">
      <c r="A19" s="19">
        <v>14</v>
      </c>
      <c r="B19" s="17" t="s">
        <v>9</v>
      </c>
      <c r="C19" s="29">
        <v>30</v>
      </c>
      <c r="D19" s="30">
        <v>26</v>
      </c>
      <c r="E19" s="30">
        <f>SUM(C19:D19)</f>
        <v>56</v>
      </c>
      <c r="F19" s="30">
        <v>232</v>
      </c>
      <c r="G19" s="30">
        <v>212</v>
      </c>
      <c r="H19" s="30">
        <f t="shared" si="1"/>
        <v>444</v>
      </c>
      <c r="I19" s="31">
        <f>E19+H19</f>
        <v>500</v>
      </c>
      <c r="J19" s="29">
        <v>17</v>
      </c>
      <c r="K19" s="30">
        <v>17</v>
      </c>
      <c r="L19" s="30">
        <f>SUM(J19:K19)</f>
        <v>34</v>
      </c>
      <c r="M19" s="30">
        <v>79</v>
      </c>
      <c r="N19" s="30">
        <v>66</v>
      </c>
      <c r="O19" s="30">
        <f t="shared" si="2"/>
        <v>145</v>
      </c>
      <c r="P19" s="30">
        <f>L19+O19</f>
        <v>179</v>
      </c>
      <c r="Q19" s="29"/>
      <c r="R19" s="30"/>
      <c r="S19" s="28">
        <f t="shared" si="3"/>
        <v>589</v>
      </c>
      <c r="T19" s="30">
        <f>C19+D19+J19+K19+Q19</f>
        <v>90</v>
      </c>
      <c r="U19" s="31">
        <f t="shared" si="4"/>
        <v>679</v>
      </c>
      <c r="V19" s="28">
        <v>394</v>
      </c>
      <c r="W19" s="30">
        <v>60</v>
      </c>
      <c r="X19" s="31">
        <v>454</v>
      </c>
      <c r="Y19" s="29">
        <f t="shared" si="5"/>
        <v>195</v>
      </c>
      <c r="Z19" s="30">
        <f>T19-W19</f>
        <v>30</v>
      </c>
      <c r="AA19" s="32">
        <f t="shared" si="6"/>
        <v>225</v>
      </c>
    </row>
    <row r="20" spans="1:27" ht="15">
      <c r="A20" s="19">
        <v>15</v>
      </c>
      <c r="B20" s="17" t="s">
        <v>37</v>
      </c>
      <c r="C20" s="2">
        <v>15</v>
      </c>
      <c r="D20" s="4">
        <v>14</v>
      </c>
      <c r="E20" s="30">
        <f>SUM(C20:D20)</f>
        <v>29</v>
      </c>
      <c r="F20" s="4">
        <v>155</v>
      </c>
      <c r="G20" s="4">
        <v>99</v>
      </c>
      <c r="H20" s="4">
        <f t="shared" si="1"/>
        <v>254</v>
      </c>
      <c r="I20" s="31">
        <f>E20+H20</f>
        <v>283</v>
      </c>
      <c r="J20" s="2">
        <v>9</v>
      </c>
      <c r="K20" s="4">
        <v>9</v>
      </c>
      <c r="L20" s="30">
        <f>SUM(J20:K20)</f>
        <v>18</v>
      </c>
      <c r="M20" s="4">
        <v>18</v>
      </c>
      <c r="N20" s="4">
        <v>9</v>
      </c>
      <c r="O20" s="4">
        <f t="shared" si="2"/>
        <v>27</v>
      </c>
      <c r="P20" s="30">
        <f>L20+O20</f>
        <v>45</v>
      </c>
      <c r="Q20" s="29"/>
      <c r="R20" s="30"/>
      <c r="S20" s="28">
        <f t="shared" si="3"/>
        <v>281</v>
      </c>
      <c r="T20" s="30">
        <f>C20+D20+J20+K20+Q20</f>
        <v>47</v>
      </c>
      <c r="U20" s="31">
        <f t="shared" si="4"/>
        <v>328</v>
      </c>
      <c r="V20" s="28">
        <v>213</v>
      </c>
      <c r="W20" s="30">
        <v>0</v>
      </c>
      <c r="X20" s="31">
        <v>213</v>
      </c>
      <c r="Y20" s="29">
        <f>S20-V20</f>
        <v>68</v>
      </c>
      <c r="Z20" s="30">
        <f>T20-W20</f>
        <v>47</v>
      </c>
      <c r="AA20" s="32">
        <f>U20-X20</f>
        <v>115</v>
      </c>
    </row>
    <row r="21" spans="1:27" ht="15">
      <c r="A21" s="19">
        <v>16</v>
      </c>
      <c r="B21" s="17" t="s">
        <v>10</v>
      </c>
      <c r="C21" s="2">
        <v>12</v>
      </c>
      <c r="D21" s="4">
        <v>14</v>
      </c>
      <c r="E21" s="4">
        <f>SUM(C21:D21)</f>
        <v>26</v>
      </c>
      <c r="F21" s="4">
        <v>164</v>
      </c>
      <c r="G21" s="4">
        <v>132</v>
      </c>
      <c r="H21" s="4">
        <f t="shared" si="1"/>
        <v>296</v>
      </c>
      <c r="I21" s="1">
        <f>E21+H21</f>
        <v>322</v>
      </c>
      <c r="J21" s="29">
        <v>10</v>
      </c>
      <c r="K21" s="4">
        <v>8</v>
      </c>
      <c r="L21" s="4">
        <f>SUM(J21:K21)</f>
        <v>18</v>
      </c>
      <c r="M21" s="4">
        <v>24</v>
      </c>
      <c r="N21" s="4">
        <v>9</v>
      </c>
      <c r="O21" s="4">
        <f t="shared" si="2"/>
        <v>33</v>
      </c>
      <c r="P21" s="30">
        <f>L21+O21</f>
        <v>51</v>
      </c>
      <c r="Q21" s="29"/>
      <c r="R21" s="30"/>
      <c r="S21" s="28">
        <f t="shared" si="3"/>
        <v>329</v>
      </c>
      <c r="T21" s="52">
        <f>C21+D21+J21+K21+Q21</f>
        <v>44</v>
      </c>
      <c r="U21" s="31">
        <f t="shared" si="4"/>
        <v>373</v>
      </c>
      <c r="V21" s="28">
        <v>309</v>
      </c>
      <c r="W21" s="30">
        <v>32</v>
      </c>
      <c r="X21" s="31">
        <v>341</v>
      </c>
      <c r="Y21" s="29">
        <f aca="true" t="shared" si="7" ref="Y21:AA23">S21-V21</f>
        <v>20</v>
      </c>
      <c r="Z21" s="30">
        <f t="shared" si="7"/>
        <v>12</v>
      </c>
      <c r="AA21" s="32">
        <f t="shared" si="7"/>
        <v>32</v>
      </c>
    </row>
    <row r="22" spans="1:27" ht="15">
      <c r="A22" s="19">
        <v>17</v>
      </c>
      <c r="B22" s="17" t="s">
        <v>13</v>
      </c>
      <c r="C22" s="2">
        <v>20</v>
      </c>
      <c r="D22" s="4">
        <v>24</v>
      </c>
      <c r="E22" s="4">
        <f>SUM(C22:D22)</f>
        <v>44</v>
      </c>
      <c r="F22" s="4">
        <v>196</v>
      </c>
      <c r="G22" s="4">
        <v>134</v>
      </c>
      <c r="H22" s="4">
        <f t="shared" si="1"/>
        <v>330</v>
      </c>
      <c r="I22" s="1">
        <f>E22+H22</f>
        <v>374</v>
      </c>
      <c r="J22" s="2">
        <v>6</v>
      </c>
      <c r="K22" s="4">
        <v>4</v>
      </c>
      <c r="L22" s="4">
        <f>SUM(J22:K22)</f>
        <v>10</v>
      </c>
      <c r="M22" s="4">
        <v>15</v>
      </c>
      <c r="N22" s="4">
        <v>9</v>
      </c>
      <c r="O22" s="4">
        <f t="shared" si="2"/>
        <v>24</v>
      </c>
      <c r="P22" s="30">
        <f>L22+O22</f>
        <v>34</v>
      </c>
      <c r="Q22" s="29"/>
      <c r="R22" s="30">
        <v>1</v>
      </c>
      <c r="S22" s="28">
        <f t="shared" si="3"/>
        <v>355</v>
      </c>
      <c r="T22" s="30">
        <f>C22+D22+J22+K22+Q22</f>
        <v>54</v>
      </c>
      <c r="U22" s="31">
        <f t="shared" si="4"/>
        <v>409</v>
      </c>
      <c r="V22" s="28">
        <v>349</v>
      </c>
      <c r="W22" s="30">
        <v>46</v>
      </c>
      <c r="X22" s="31">
        <v>395</v>
      </c>
      <c r="Y22" s="29">
        <f t="shared" si="7"/>
        <v>6</v>
      </c>
      <c r="Z22" s="30">
        <f t="shared" si="7"/>
        <v>8</v>
      </c>
      <c r="AA22" s="32">
        <f t="shared" si="7"/>
        <v>14</v>
      </c>
    </row>
    <row r="23" spans="1:27" ht="15">
      <c r="A23" s="19">
        <v>18</v>
      </c>
      <c r="B23" s="17" t="s">
        <v>28</v>
      </c>
      <c r="C23" s="2">
        <v>17</v>
      </c>
      <c r="D23" s="4">
        <v>10</v>
      </c>
      <c r="E23" s="4">
        <f>SUM(C23:D23)</f>
        <v>27</v>
      </c>
      <c r="F23" s="4">
        <v>152</v>
      </c>
      <c r="G23" s="4">
        <v>117</v>
      </c>
      <c r="H23" s="4">
        <f t="shared" si="1"/>
        <v>269</v>
      </c>
      <c r="I23" s="1">
        <f>E23+H23</f>
        <v>296</v>
      </c>
      <c r="J23" s="2">
        <v>5</v>
      </c>
      <c r="K23" s="4">
        <v>8</v>
      </c>
      <c r="L23" s="4">
        <f>SUM(J23:K23)</f>
        <v>13</v>
      </c>
      <c r="M23" s="4">
        <v>15</v>
      </c>
      <c r="N23" s="4">
        <v>8</v>
      </c>
      <c r="O23" s="4">
        <f t="shared" si="2"/>
        <v>23</v>
      </c>
      <c r="P23" s="30">
        <f>L23+O23</f>
        <v>36</v>
      </c>
      <c r="Q23" s="29"/>
      <c r="R23" s="30"/>
      <c r="S23" s="28">
        <f t="shared" si="3"/>
        <v>292</v>
      </c>
      <c r="T23" s="30">
        <f>C23+D23+J23+K23+Q23</f>
        <v>40</v>
      </c>
      <c r="U23" s="31">
        <f t="shared" si="4"/>
        <v>332</v>
      </c>
      <c r="V23" s="28">
        <v>401</v>
      </c>
      <c r="W23" s="30">
        <v>64</v>
      </c>
      <c r="X23" s="31">
        <v>465</v>
      </c>
      <c r="Y23" s="29">
        <f t="shared" si="7"/>
        <v>-109</v>
      </c>
      <c r="Z23" s="30">
        <f t="shared" si="7"/>
        <v>-24</v>
      </c>
      <c r="AA23" s="32">
        <f t="shared" si="7"/>
        <v>-133</v>
      </c>
    </row>
    <row r="24" spans="1:27" ht="7.5" customHeight="1">
      <c r="A24" s="101"/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3"/>
    </row>
    <row r="25" spans="1:27" ht="15">
      <c r="A25" s="104" t="s">
        <v>24</v>
      </c>
      <c r="B25" s="105"/>
      <c r="C25" s="18">
        <f>SUM(C6:C23)</f>
        <v>283</v>
      </c>
      <c r="D25" s="50">
        <f aca="true" t="shared" si="8" ref="D25:AA25">SUM(D6:D23)</f>
        <v>229</v>
      </c>
      <c r="E25" s="50">
        <f t="shared" si="8"/>
        <v>512</v>
      </c>
      <c r="F25" s="50">
        <f t="shared" si="8"/>
        <v>3591</v>
      </c>
      <c r="G25" s="50">
        <f t="shared" si="8"/>
        <v>2743</v>
      </c>
      <c r="H25" s="50">
        <f t="shared" si="8"/>
        <v>6334</v>
      </c>
      <c r="I25" s="50">
        <f t="shared" si="8"/>
        <v>6846</v>
      </c>
      <c r="J25" s="50">
        <f t="shared" si="8"/>
        <v>173</v>
      </c>
      <c r="K25" s="50">
        <f t="shared" si="8"/>
        <v>129</v>
      </c>
      <c r="L25" s="50">
        <f t="shared" si="8"/>
        <v>302</v>
      </c>
      <c r="M25" s="50">
        <f t="shared" si="8"/>
        <v>745</v>
      </c>
      <c r="N25" s="50">
        <f t="shared" si="8"/>
        <v>460</v>
      </c>
      <c r="O25" s="50">
        <f t="shared" si="8"/>
        <v>1205</v>
      </c>
      <c r="P25" s="50">
        <f t="shared" si="8"/>
        <v>1507</v>
      </c>
      <c r="Q25" s="50">
        <f t="shared" si="8"/>
        <v>1</v>
      </c>
      <c r="R25" s="50">
        <f t="shared" si="8"/>
        <v>3</v>
      </c>
      <c r="S25" s="50">
        <f t="shared" si="8"/>
        <v>7542</v>
      </c>
      <c r="T25" s="50">
        <f t="shared" si="8"/>
        <v>815</v>
      </c>
      <c r="U25" s="50">
        <f t="shared" si="8"/>
        <v>8357</v>
      </c>
      <c r="V25" s="50">
        <f t="shared" si="8"/>
        <v>6850</v>
      </c>
      <c r="W25" s="50">
        <f t="shared" si="8"/>
        <v>788</v>
      </c>
      <c r="X25" s="50">
        <f t="shared" si="8"/>
        <v>7638</v>
      </c>
      <c r="Y25" s="50">
        <f t="shared" si="8"/>
        <v>692</v>
      </c>
      <c r="Z25" s="50">
        <f t="shared" si="8"/>
        <v>27</v>
      </c>
      <c r="AA25" s="53">
        <f t="shared" si="8"/>
        <v>719</v>
      </c>
    </row>
    <row r="26" spans="1:27" ht="15.75" thickBot="1">
      <c r="A26" s="86"/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8"/>
    </row>
    <row r="27" spans="1:27" ht="15.75" customHeight="1">
      <c r="A27" s="90" t="s">
        <v>27</v>
      </c>
      <c r="B27" s="91"/>
      <c r="C27" s="37">
        <f>C25/13</f>
        <v>21.76923076923077</v>
      </c>
      <c r="D27" s="9">
        <f>D25/13</f>
        <v>17.615384615384617</v>
      </c>
      <c r="E27" s="9">
        <f>E25/13</f>
        <v>39.38461538461539</v>
      </c>
      <c r="F27" s="10">
        <f>F25/17</f>
        <v>211.23529411764707</v>
      </c>
      <c r="G27" s="10">
        <f>G25/17</f>
        <v>161.35294117647058</v>
      </c>
      <c r="H27" s="10">
        <f>H25/17</f>
        <v>372.5882352941176</v>
      </c>
      <c r="I27" s="89"/>
      <c r="J27" s="74" t="s">
        <v>41</v>
      </c>
      <c r="K27" s="75"/>
      <c r="L27" s="75"/>
      <c r="M27" s="75"/>
      <c r="N27" s="75"/>
      <c r="O27" s="75"/>
      <c r="P27" s="76"/>
      <c r="Q27" s="33"/>
      <c r="R27" s="33"/>
      <c r="S27" s="44">
        <f>S25</f>
        <v>7542</v>
      </c>
      <c r="T27" s="43">
        <f>T25-T20</f>
        <v>768</v>
      </c>
      <c r="U27" s="45">
        <f>S27+T27</f>
        <v>8310</v>
      </c>
      <c r="V27" s="44">
        <f>V25-V9</f>
        <v>6472</v>
      </c>
      <c r="W27" s="43">
        <f>W25-W9</f>
        <v>752</v>
      </c>
      <c r="X27" s="45">
        <f>V27+W27</f>
        <v>7224</v>
      </c>
      <c r="Y27" s="44">
        <f>S27-V27</f>
        <v>1070</v>
      </c>
      <c r="Z27" s="43">
        <f>T27-W27</f>
        <v>16</v>
      </c>
      <c r="AA27" s="46">
        <f>U27-X27</f>
        <v>1086</v>
      </c>
    </row>
    <row r="28" spans="1:27" ht="30" customHeight="1" thickBot="1">
      <c r="A28" s="83" t="s">
        <v>31</v>
      </c>
      <c r="B28" s="84"/>
      <c r="C28" s="84"/>
      <c r="D28" s="11">
        <f>C27/D27</f>
        <v>1.2358078602620086</v>
      </c>
      <c r="E28" s="12"/>
      <c r="F28" s="13"/>
      <c r="G28" s="11">
        <f>F27/G27</f>
        <v>1.309150565074736</v>
      </c>
      <c r="H28" s="14"/>
      <c r="I28" s="89"/>
      <c r="J28" s="77"/>
      <c r="K28" s="78"/>
      <c r="L28" s="78"/>
      <c r="M28" s="78"/>
      <c r="N28" s="78"/>
      <c r="O28" s="78"/>
      <c r="P28" s="79"/>
      <c r="Q28" s="34"/>
      <c r="R28" s="34"/>
      <c r="S28" s="85" t="s">
        <v>42</v>
      </c>
      <c r="T28" s="78"/>
      <c r="U28" s="78"/>
      <c r="V28" s="78"/>
      <c r="W28" s="78"/>
      <c r="X28" s="79"/>
      <c r="Y28" s="47">
        <f>Y27/V27</f>
        <v>0.16532756489493203</v>
      </c>
      <c r="Z28" s="47">
        <f>Z27/W27</f>
        <v>0.02127659574468085</v>
      </c>
      <c r="AA28" s="54">
        <f>AA27/X27</f>
        <v>0.15033222591362128</v>
      </c>
    </row>
    <row r="29" spans="1:27" ht="15">
      <c r="A29" s="101"/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3"/>
    </row>
    <row r="30" spans="1:27" ht="30" customHeight="1">
      <c r="A30" s="92" t="s">
        <v>44</v>
      </c>
      <c r="B30" s="93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4"/>
    </row>
    <row r="31" spans="1:27" ht="18" customHeight="1">
      <c r="A31" s="92" t="s">
        <v>43</v>
      </c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4"/>
    </row>
    <row r="32" spans="1:27" ht="15">
      <c r="A32" s="80" t="s">
        <v>29</v>
      </c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2"/>
    </row>
    <row r="33" spans="1:27" ht="15.75" thickBot="1">
      <c r="A33" s="71">
        <v>42323</v>
      </c>
      <c r="B33" s="72"/>
      <c r="C33" s="20"/>
      <c r="D33" s="20"/>
      <c r="E33" s="20"/>
      <c r="F33" s="20"/>
      <c r="G33" s="20"/>
      <c r="H33" s="21"/>
      <c r="I33" s="20"/>
      <c r="J33" s="20"/>
      <c r="K33" s="20"/>
      <c r="L33" s="20"/>
      <c r="M33" s="20"/>
      <c r="N33" s="20"/>
      <c r="O33" s="20"/>
      <c r="P33" s="20"/>
      <c r="Q33" s="20"/>
      <c r="R33" s="55"/>
      <c r="S33" s="20" t="s">
        <v>45</v>
      </c>
      <c r="T33" s="20"/>
      <c r="U33" s="20"/>
      <c r="V33" s="20"/>
      <c r="W33" s="20"/>
      <c r="X33" s="20"/>
      <c r="Y33" s="20"/>
      <c r="Z33" s="20"/>
      <c r="AA33" s="22"/>
    </row>
    <row r="34" ht="15.75" thickTop="1"/>
  </sheetData>
  <sheetProtection/>
  <mergeCells count="44">
    <mergeCell ref="N4:N5"/>
    <mergeCell ref="P4:P5"/>
    <mergeCell ref="V4:V5"/>
    <mergeCell ref="M4:M5"/>
    <mergeCell ref="A29:AA29"/>
    <mergeCell ref="F4:F5"/>
    <mergeCell ref="A24:AA24"/>
    <mergeCell ref="A25:B25"/>
    <mergeCell ref="E4:E5"/>
    <mergeCell ref="AB4:AB5"/>
    <mergeCell ref="X4:X5"/>
    <mergeCell ref="U4:U5"/>
    <mergeCell ref="Y3:AA4"/>
    <mergeCell ref="W4:W5"/>
    <mergeCell ref="V3:X3"/>
    <mergeCell ref="S3:U3"/>
    <mergeCell ref="A32:AA32"/>
    <mergeCell ref="A28:C28"/>
    <mergeCell ref="S28:X28"/>
    <mergeCell ref="A26:AA26"/>
    <mergeCell ref="I27:I28"/>
    <mergeCell ref="A27:B27"/>
    <mergeCell ref="A30:AA30"/>
    <mergeCell ref="A31:AA31"/>
    <mergeCell ref="A33:B33"/>
    <mergeCell ref="O4:O5"/>
    <mergeCell ref="L4:L5"/>
    <mergeCell ref="T4:T5"/>
    <mergeCell ref="C4:C5"/>
    <mergeCell ref="D4:D5"/>
    <mergeCell ref="J27:P28"/>
    <mergeCell ref="Q4:Q5"/>
    <mergeCell ref="R4:R5"/>
    <mergeCell ref="J4:J5"/>
    <mergeCell ref="Q2:R3"/>
    <mergeCell ref="K4:K5"/>
    <mergeCell ref="A1:AA1"/>
    <mergeCell ref="I4:I5"/>
    <mergeCell ref="C2:I2"/>
    <mergeCell ref="J2:P2"/>
    <mergeCell ref="S2:AA2"/>
    <mergeCell ref="G4:G5"/>
    <mergeCell ref="S4:S5"/>
    <mergeCell ref="H4:H5"/>
  </mergeCells>
  <printOptions gridLines="1" horizontalCentered="1" verticalCentered="1"/>
  <pageMargins left="0.1968503937007874" right="0.1968503937007874" top="0.15748031496062992" bottom="0.15748031496062992" header="0.31496062992125984" footer="0.31496062992125984"/>
  <pageSetup horizontalDpi="300" verticalDpi="300" orientation="landscape" paperSize="9" r:id="rId1"/>
  <colBreaks count="1" manualBreakCount="1">
    <brk id="2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Tony</cp:lastModifiedBy>
  <cp:lastPrinted>2015-11-15T18:36:33Z</cp:lastPrinted>
  <dcterms:created xsi:type="dcterms:W3CDTF">2010-10-02T07:21:24Z</dcterms:created>
  <dcterms:modified xsi:type="dcterms:W3CDTF">2015-11-16T22:12:49Z</dcterms:modified>
  <cp:category/>
  <cp:version/>
  <cp:contentType/>
  <cp:contentStatus/>
</cp:coreProperties>
</file>